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harts/chart1.xml" ContentType="application/vnd.openxmlformats-officedocument.drawingml.chart+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1105"/>
  <workbookPr showInkAnnotation="0" autoCompressPictures="0"/>
  <bookViews>
    <workbookView xWindow="0" yWindow="0" windowWidth="25600" windowHeight="15400" tabRatio="500"/>
  </bookViews>
  <sheets>
    <sheet name="InputOutput" sheetId="6" r:id="rId1"/>
    <sheet name="Instructions" sheetId="13" r:id="rId2"/>
  </sheets>
  <calcPr calcId="140001" iterate="1" iterateCount="50" concurrentCalc="0"/>
  <extLst>
    <ext xmlns:mx="http://schemas.microsoft.com/office/mac/excel/2008/main" uri="{7523E5D3-25F3-A5E0-1632-64F254C22452}">
      <mx:ArchID Flags="2"/>
    </ext>
  </extLst>
</workbook>
</file>

<file path=xl/calcChain.xml><?xml version="1.0" encoding="utf-8"?>
<calcChain xmlns="http://schemas.openxmlformats.org/spreadsheetml/2006/main">
  <c r="B11" i="13" l="1"/>
  <c r="D5" i="6"/>
  <c r="D25" i="6"/>
  <c r="B12" i="13"/>
  <c r="D6" i="6"/>
  <c r="D26" i="6"/>
  <c r="B13" i="13"/>
  <c r="D7" i="6"/>
  <c r="D27" i="6"/>
  <c r="B14" i="13"/>
  <c r="D8" i="6"/>
  <c r="D28" i="6"/>
  <c r="D15" i="6"/>
  <c r="D16" i="6"/>
  <c r="D17" i="6"/>
  <c r="D18" i="6"/>
  <c r="B10" i="13"/>
  <c r="D4" i="6"/>
  <c r="D24" i="6"/>
  <c r="D14" i="6"/>
  <c r="A38" i="6"/>
  <c r="A20" i="6"/>
  <c r="A30" i="6"/>
  <c r="E4" i="6"/>
  <c r="E5" i="6"/>
  <c r="E6" i="6"/>
  <c r="E7" i="6"/>
  <c r="E8" i="6"/>
  <c r="E9" i="6"/>
  <c r="H22" i="6"/>
  <c r="E14" i="6"/>
  <c r="E15" i="6"/>
  <c r="E16" i="6"/>
  <c r="E17" i="6"/>
  <c r="E18" i="6"/>
  <c r="E19" i="6"/>
  <c r="H23" i="6"/>
  <c r="D34" i="6"/>
  <c r="D35" i="6"/>
  <c r="D36" i="6"/>
  <c r="D37" i="6"/>
  <c r="H24" i="6"/>
  <c r="E24" i="6"/>
  <c r="E25" i="6"/>
  <c r="E26" i="6"/>
  <c r="E27" i="6"/>
  <c r="E28" i="6"/>
  <c r="E29" i="6"/>
  <c r="H25" i="6"/>
  <c r="H26" i="6"/>
  <c r="I22" i="6"/>
  <c r="I23" i="6"/>
  <c r="I24" i="6"/>
  <c r="I25" i="6"/>
  <c r="I26" i="6"/>
  <c r="K36" i="6"/>
  <c r="H32" i="6"/>
  <c r="I32" i="6"/>
  <c r="J32" i="6"/>
  <c r="K32" i="6"/>
  <c r="L32" i="6"/>
  <c r="H33" i="6"/>
  <c r="I33" i="6"/>
  <c r="J33" i="6"/>
  <c r="L33" i="6"/>
  <c r="H34" i="6"/>
  <c r="I34" i="6"/>
  <c r="J34" i="6"/>
  <c r="L34" i="6"/>
  <c r="H35" i="6"/>
  <c r="I35" i="6"/>
  <c r="J35" i="6"/>
  <c r="L35" i="6"/>
  <c r="L36" i="6"/>
  <c r="K37" i="6"/>
  <c r="L37" i="6"/>
  <c r="H31" i="6"/>
  <c r="I31" i="6"/>
  <c r="J31" i="6"/>
  <c r="L31" i="6"/>
  <c r="L38" i="6"/>
  <c r="I38" i="6"/>
  <c r="J38" i="6"/>
  <c r="K38" i="6"/>
  <c r="H38" i="6"/>
</calcChain>
</file>

<file path=xl/sharedStrings.xml><?xml version="1.0" encoding="utf-8"?>
<sst xmlns="http://schemas.openxmlformats.org/spreadsheetml/2006/main" count="113" uniqueCount="51">
  <si>
    <t>Fuel Type</t>
  </si>
  <si>
    <t>Electricity</t>
  </si>
  <si>
    <t>Natural Gas</t>
  </si>
  <si>
    <t>Kerosene</t>
  </si>
  <si>
    <t>Light Fuel Oil</t>
  </si>
  <si>
    <t>Propane</t>
  </si>
  <si>
    <t>Total</t>
  </si>
  <si>
    <t>Total MMBtu</t>
  </si>
  <si>
    <t>Total MMBtu (Calculated)</t>
  </si>
  <si>
    <t>Diesel</t>
  </si>
  <si>
    <t>Gasoline</t>
  </si>
  <si>
    <t>Natural Gas (CNG)</t>
  </si>
  <si>
    <t>Conversion Factor to MMBTU*</t>
  </si>
  <si>
    <t>Sector</t>
  </si>
  <si>
    <t>Commercial</t>
  </si>
  <si>
    <t>Residential</t>
  </si>
  <si>
    <t>Transportation</t>
  </si>
  <si>
    <t>Industrial</t>
  </si>
  <si>
    <t>Units</t>
  </si>
  <si>
    <t>kWh</t>
  </si>
  <si>
    <t>Btu</t>
  </si>
  <si>
    <t>gallons</t>
  </si>
  <si>
    <t>Gallons</t>
  </si>
  <si>
    <t>Conv.</t>
  </si>
  <si>
    <t>Consumed</t>
  </si>
  <si>
    <t>Light Fuel Oil (Heating)</t>
  </si>
  <si>
    <t>Diesel (Transport)</t>
  </si>
  <si>
    <t>% Total</t>
  </si>
  <si>
    <t>*Average values used as defaults. See Sources on Instruction Sheet</t>
  </si>
  <si>
    <t>Instructions:</t>
  </si>
  <si>
    <t>1. Input data on enery usage in given units into column B for each sector on Page 1</t>
  </si>
  <si>
    <t>2. Input "base year" and "Community Name" where prompted</t>
  </si>
  <si>
    <t>3. Page 2 will automatically update with summary tables and graphic</t>
  </si>
  <si>
    <t>Heat Content</t>
  </si>
  <si>
    <t>Fuel</t>
  </si>
  <si>
    <t>Source</t>
  </si>
  <si>
    <t>http://www.aps.org/policy/reports/popa-reports/energy/units.cfm</t>
  </si>
  <si>
    <t>http://www.eia.gov/totalenergy/data/monthly/pdf/sec13_1.pdf</t>
  </si>
  <si>
    <t>0.109 to 0.125</t>
  </si>
  <si>
    <t>http://www.afdc.energy.gov/afdc/pdfs/afv_info.pdf</t>
  </si>
  <si>
    <t>0.128 to 0.130</t>
  </si>
  <si>
    <t>CNG</t>
  </si>
  <si>
    <t>0.033 to 0.044</t>
  </si>
  <si>
    <t>Conversion Factor to MMBtu from native units</t>
  </si>
  <si>
    <t>Worksheet 1 Determining Total Commercial Energy Use (MMBtu) (Insert Base Year)</t>
  </si>
  <si>
    <t>Worksheet 2 Determining Total Residential Energy Use (MMBtu) (Insert Base Year)</t>
  </si>
  <si>
    <t>Worksheet 3 Determining Total Industrial Energy Use (MMBtu) (Insert Base Year)</t>
  </si>
  <si>
    <t>Worksheet 4 Determining Total Transportation Energy Use (MMBtu) (Insert Base Year)</t>
  </si>
  <si>
    <t>Energy Profiling Worksheet - National Renewable Energy Laboratory</t>
  </si>
  <si>
    <t>Output 1: Summary of Energy Use (MMBtu) by Sector (Insert Base Year)</t>
  </si>
  <si>
    <t>Output 2: Summary of Energy (MMBtu) use by Sector and Fuel Type (Insert base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</si>
</sst>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0.000"/>
  </numFmts>
  <fonts count="5" x14ac:knownFonts="1">
    <font>
      <sz val="12"/>
      <color theme="1"/>
      <name val="Calibri"/>
      <family val="2"/>
      <scheme val="minor"/>
    </font>
    <font>
      <b/>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s>
  <fills count="2">
    <fill>
      <patternFill patternType="none"/>
    </fill>
    <fill>
      <patternFill patternType="gray125"/>
    </fill>
  </fills>
  <borders count="1">
    <border>
      <left/>
      <right/>
      <top/>
      <bottom/>
      <diagonal/>
    </border>
  </borders>
  <cellStyleXfs count="3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4">
    <xf numFmtId="0" fontId="0" fillId="0" borderId="0" xfId="0"/>
    <xf numFmtId="0" fontId="1" fillId="0" borderId="0" xfId="0" applyFont="1" applyAlignment="1">
      <alignment horizontal="center"/>
    </xf>
    <xf numFmtId="0" fontId="1" fillId="0" borderId="0" xfId="0" applyFont="1" applyAlignment="1">
      <alignment horizontal="center" vertical="center" wrapText="1"/>
    </xf>
    <xf numFmtId="0" fontId="0" fillId="0" borderId="0" xfId="0" applyBorder="1"/>
    <xf numFmtId="0" fontId="0" fillId="0" borderId="0" xfId="0" applyNumberFormat="1" applyBorder="1"/>
    <xf numFmtId="164" fontId="0" fillId="0" borderId="0" xfId="0" applyNumberFormat="1"/>
    <xf numFmtId="165" fontId="0" fillId="0" borderId="0" xfId="0" applyNumberFormat="1"/>
    <xf numFmtId="0" fontId="0" fillId="0" borderId="0" xfId="0" applyAlignment="1">
      <alignment horizontal="center"/>
    </xf>
    <xf numFmtId="2" fontId="0" fillId="0" borderId="0" xfId="0" applyNumberFormat="1"/>
    <xf numFmtId="2" fontId="1" fillId="0" borderId="0" xfId="0" applyNumberFormat="1" applyFont="1"/>
    <xf numFmtId="0" fontId="0" fillId="0" borderId="0" xfId="0" applyAlignment="1">
      <alignment horizontal="center" vertical="center"/>
    </xf>
    <xf numFmtId="0" fontId="0" fillId="0" borderId="0" xfId="0" applyAlignment="1">
      <alignment horizontal="right"/>
    </xf>
    <xf numFmtId="0" fontId="0" fillId="0" borderId="0" xfId="0" applyAlignment="1">
      <alignment wrapText="1"/>
    </xf>
    <xf numFmtId="0" fontId="0" fillId="0" borderId="0" xfId="0" applyAlignment="1"/>
  </cellXfs>
  <cellStyles count="3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Normal" xfId="0" builtinId="0"/>
  </cellStyles>
  <dxfs count="21">
    <dxf>
      <alignment horizontal="right" vertical="bottom" textRotation="0" wrapText="0" indent="0" justifyLastLine="0" shrinkToFit="0"/>
    </dxf>
    <dxf>
      <numFmt numFmtId="2" formatCode="0.00"/>
    </dxf>
    <dxf>
      <numFmt numFmtId="2" formatCode="0.00"/>
    </dxf>
    <dxf>
      <numFmt numFmtId="2" formatCode="0.00"/>
    </dxf>
    <dxf>
      <numFmt numFmtId="2" formatCode="0.00"/>
    </dxf>
    <dxf>
      <numFmt numFmtId="2" formatCode="0.00"/>
    </dxf>
    <dxf>
      <alignment horizontal="center" vertical="bottom" textRotation="0" wrapText="0" indent="0" justifyLastLine="0" shrinkToFit="0"/>
    </dxf>
    <dxf>
      <numFmt numFmtId="2" formatCode="0.00"/>
    </dxf>
    <dxf>
      <numFmt numFmtId="2" formatCode="0.00"/>
    </dxf>
    <dxf>
      <alignment horizontal="center" vertical="center" textRotation="0" wrapText="0" indent="0" justifyLastLine="0" shrinkToFit="0"/>
    </dxf>
    <dxf>
      <numFmt numFmtId="0" formatCode="General"/>
    </dxf>
    <dxf>
      <numFmt numFmtId="0" formatCode="General"/>
    </dxf>
    <dxf>
      <font>
        <b/>
        <i val="0"/>
        <strike val="0"/>
        <condense val="0"/>
        <extend val="0"/>
        <outline val="0"/>
        <shadow val="0"/>
        <u val="none"/>
        <vertAlign val="baseline"/>
        <sz val="12"/>
        <color theme="1"/>
        <name val="Calibri"/>
        <scheme val="minor"/>
      </font>
      <alignment horizontal="center" vertical="center" textRotation="0" wrapText="1" indent="0" justifyLastLine="0" shrinkToFit="0" readingOrder="0"/>
    </dxf>
    <dxf>
      <numFmt numFmtId="0" formatCode="General"/>
    </dxf>
    <dxf>
      <font>
        <b/>
        <i val="0"/>
        <strike val="0"/>
        <condense val="0"/>
        <extend val="0"/>
        <outline val="0"/>
        <shadow val="0"/>
        <u val="none"/>
        <vertAlign val="baseline"/>
        <sz val="12"/>
        <color theme="1"/>
        <name val="Calibri"/>
        <scheme val="minor"/>
      </font>
      <alignment horizontal="center" vertical="center" textRotation="0" wrapText="1" indent="0" justifyLastLine="0" shrinkToFit="0" readingOrder="0"/>
    </dxf>
    <dxf>
      <numFmt numFmtId="0" formatCode="General"/>
    </dxf>
    <dxf>
      <numFmt numFmtId="0" formatCode="General"/>
    </dxf>
    <dxf>
      <font>
        <b/>
        <i val="0"/>
        <strike val="0"/>
        <condense val="0"/>
        <extend val="0"/>
        <outline val="0"/>
        <shadow val="0"/>
        <u val="none"/>
        <vertAlign val="baseline"/>
        <sz val="12"/>
        <color theme="1"/>
        <name val="Calibri"/>
        <scheme val="minor"/>
      </font>
      <alignment horizontal="center" vertical="center" textRotation="0" wrapText="1" indent="0" justifyLastLine="0" shrinkToFit="0" readingOrder="0"/>
    </dxf>
    <dxf>
      <numFmt numFmtId="0" formatCode="General"/>
    </dxf>
    <dxf>
      <numFmt numFmtId="0" formatCode="General"/>
    </dxf>
    <dxf>
      <font>
        <b/>
        <i val="0"/>
        <strike val="0"/>
        <condense val="0"/>
        <extend val="0"/>
        <outline val="0"/>
        <shadow val="0"/>
        <u val="none"/>
        <vertAlign val="baseline"/>
        <sz val="12"/>
        <color theme="1"/>
        <name val="Calibri"/>
        <scheme val="minor"/>
      </font>
      <alignment horizontal="center" vertical="center" textRotation="0" wrapText="1" indent="0" justifyLastLine="0" shrinkToFit="0" readingOrder="0"/>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Chart: Energy Use by Sector (MMBtu)</a:t>
            </a:r>
            <a:r>
              <a:rPr lang="en-US" baseline="0"/>
              <a:t> </a:t>
            </a:r>
          </a:p>
          <a:p>
            <a:pPr>
              <a:defRPr/>
            </a:pPr>
            <a:r>
              <a:rPr lang="en-US" i="1" baseline="0"/>
              <a:t>Community Name, Year</a:t>
            </a:r>
            <a:endParaRPr lang="en-US" i="1"/>
          </a:p>
        </c:rich>
      </c:tx>
      <c:layout/>
      <c:overlay val="0"/>
    </c:title>
    <c:autoTitleDeleted val="0"/>
    <c:plotArea>
      <c:layout>
        <c:manualLayout>
          <c:layoutTarget val="inner"/>
          <c:xMode val="edge"/>
          <c:yMode val="edge"/>
          <c:x val="0.294671201814059"/>
          <c:y val="0.293071161048689"/>
          <c:w val="0.406122448979592"/>
          <c:h val="0.670786516853932"/>
        </c:manualLayout>
      </c:layout>
      <c:pieChart>
        <c:varyColors val="1"/>
        <c:ser>
          <c:idx val="0"/>
          <c:order val="0"/>
          <c:dLbls>
            <c:dLbl>
              <c:idx val="0"/>
              <c:layout>
                <c:manualLayout>
                  <c:x val="0.220972735550913"/>
                  <c:y val="0.0225219768526855"/>
                </c:manualLayout>
              </c:layout>
              <c:dLblPos val="bestFit"/>
              <c:showLegendKey val="0"/>
              <c:showVal val="0"/>
              <c:showCatName val="1"/>
              <c:showSerName val="0"/>
              <c:showPercent val="1"/>
              <c:showBubbleSize val="0"/>
            </c:dLbl>
            <c:dLbl>
              <c:idx val="2"/>
              <c:layout>
                <c:manualLayout>
                  <c:x val="0.0115743908974729"/>
                  <c:y val="0.173376001796567"/>
                </c:manualLayout>
              </c:layout>
              <c:dLblPos val="bestFit"/>
              <c:showLegendKey val="0"/>
              <c:showVal val="0"/>
              <c:showCatName val="1"/>
              <c:showSerName val="0"/>
              <c:showPercent val="1"/>
              <c:showBubbleSize val="0"/>
            </c:dLbl>
            <c:dLbl>
              <c:idx val="3"/>
              <c:layout>
                <c:manualLayout>
                  <c:x val="-0.280746542807803"/>
                  <c:y val="0.0236433814757113"/>
                </c:manualLayout>
              </c:layout>
              <c:dLblPos val="bestFit"/>
              <c:showLegendKey val="0"/>
              <c:showVal val="0"/>
              <c:showCatName val="1"/>
              <c:showSerName val="0"/>
              <c:showPercent val="1"/>
              <c:showBubbleSize val="0"/>
            </c:dLbl>
            <c:dLblPos val="bestFit"/>
            <c:showLegendKey val="0"/>
            <c:showVal val="0"/>
            <c:showCatName val="1"/>
            <c:showSerName val="0"/>
            <c:showPercent val="1"/>
            <c:showBubbleSize val="0"/>
            <c:showLeaderLines val="1"/>
          </c:dLbls>
          <c:cat>
            <c:strRef>
              <c:f>InputOutput!$G$22:$G$25</c:f>
              <c:strCache>
                <c:ptCount val="4"/>
                <c:pt idx="0">
                  <c:v>Commercial</c:v>
                </c:pt>
                <c:pt idx="1">
                  <c:v>Residential</c:v>
                </c:pt>
                <c:pt idx="2">
                  <c:v>Transportation</c:v>
                </c:pt>
                <c:pt idx="3">
                  <c:v>Industrial</c:v>
                </c:pt>
              </c:strCache>
            </c:strRef>
          </c:cat>
          <c:val>
            <c:numRef>
              <c:f>InputOutput!$I$22:$I$25</c:f>
              <c:numCache>
                <c:formatCode>0.00</c:formatCode>
                <c:ptCount val="4"/>
                <c:pt idx="0">
                  <c:v>0.0</c:v>
                </c:pt>
                <c:pt idx="1">
                  <c:v>0.0</c:v>
                </c:pt>
                <c:pt idx="2">
                  <c:v>0.0</c:v>
                </c:pt>
                <c:pt idx="3">
                  <c:v>0.0</c:v>
                </c:pt>
              </c:numCache>
            </c:numRef>
          </c:val>
        </c:ser>
        <c:dLbls>
          <c:showLegendKey val="0"/>
          <c:showVal val="0"/>
          <c:showCatName val="1"/>
          <c:showSerName val="0"/>
          <c:showPercent val="1"/>
          <c:showBubbleSize val="0"/>
          <c:showLeaderLines val="1"/>
        </c:dLbls>
        <c:firstSliceAng val="0"/>
      </c:pieChart>
    </c:plotArea>
    <c:plotVisOnly val="1"/>
    <c:dispBlanksAs val="zero"/>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508000</xdr:colOff>
      <xdr:row>1</xdr:row>
      <xdr:rowOff>101600</xdr:rowOff>
    </xdr:from>
    <xdr:to>
      <xdr:col>12</xdr:col>
      <xdr:colOff>241300</xdr:colOff>
      <xdr:row>17</xdr:row>
      <xdr:rowOff>63500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4" name="Table15" displayName="Table15" ref="A3:E10" totalsRowShown="0" headerRowDxfId="20">
  <tableColumns count="5">
    <tableColumn id="1" name="Fuel Type"/>
    <tableColumn id="2" name="Consumed"/>
    <tableColumn id="5" name="Units"/>
    <tableColumn id="6" name="Conversion Factor to MMBTU*" dataDxfId="19">
      <calculatedColumnFormula>0.0034095106405145</calculatedColumnFormula>
    </tableColumn>
    <tableColumn id="4" name="Total MMBtu (Calculated)" dataDxfId="18">
      <calculatedColumnFormula>IF(Table15[[#This Row],[Consumed]]=0,#REF!,Table15[[#This Row],[Consumed]]*0.0034095)</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10" name="Table1511" displayName="Table1511" ref="A13:E20" totalsRowShown="0" headerRowDxfId="17">
  <tableColumns count="5">
    <tableColumn id="1" name="Fuel Type"/>
    <tableColumn id="2" name="Consumed"/>
    <tableColumn id="5" name="Units"/>
    <tableColumn id="6" name="Conversion Factor to MMBTU*" dataDxfId="16">
      <calculatedColumnFormula>0.0034095106405145</calculatedColumnFormula>
    </tableColumn>
    <tableColumn id="4" name="Total MMBtu (Calculated)" dataDxfId="15">
      <calculatedColumnFormula>IF(Table1511[[#This Row],[Consumed]]=0,#REF!,Table1511[[#This Row],[Consumed]]*0.0034095)</calculatedColumnFormula>
    </tableColumn>
  </tableColumns>
  <tableStyleInfo name="TableStyleMedium2" showFirstColumn="0" showLastColumn="0" showRowStripes="1" showColumnStripes="0"/>
</table>
</file>

<file path=xl/tables/table3.xml><?xml version="1.0" encoding="utf-8"?>
<table xmlns="http://schemas.openxmlformats.org/spreadsheetml/2006/main" id="5" name="Table16" displayName="Table16" ref="A33:D38" totalsRowShown="0" headerRowDxfId="14">
  <tableColumns count="4">
    <tableColumn id="1" name="Fuel Type"/>
    <tableColumn id="2" name="Gallons"/>
    <tableColumn id="3" name="Conv."/>
    <tableColumn id="4" name="Total MMBtu (Calculated)" dataDxfId="13">
      <calculatedColumnFormula>IF(Table16[[#This Row],[Gallons]]=0,Table16[[#This Row],[Conv.]],Table16[[#This Row],[Gallons]]*0.0034095)</calculatedColumnFormula>
    </tableColumn>
  </tableColumns>
  <tableStyleInfo name="TableStyleMedium2" showFirstColumn="0" showLastColumn="0" showRowStripes="1" showColumnStripes="0"/>
</table>
</file>

<file path=xl/tables/table4.xml><?xml version="1.0" encoding="utf-8"?>
<table xmlns="http://schemas.openxmlformats.org/spreadsheetml/2006/main" id="11" name="Table1512" displayName="Table1512" ref="A23:E30" totalsRowShown="0" headerRowDxfId="12">
  <tableColumns count="5">
    <tableColumn id="1" name="Fuel Type"/>
    <tableColumn id="2" name="Consumed"/>
    <tableColumn id="5" name="Units"/>
    <tableColumn id="6" name="Conversion Factor to MMBTU*" dataDxfId="11">
      <calculatedColumnFormula>0.0034095106405145</calculatedColumnFormula>
    </tableColumn>
    <tableColumn id="4" name="Total MMBtu (Calculated)" dataDxfId="10">
      <calculatedColumnFormula>IF(Table1512[[#This Row],[Consumed]]=0,#REF!,Table1512[[#This Row],[Consumed]]*0.0034095)</calculatedColumnFormula>
    </tableColumn>
  </tableColumns>
  <tableStyleInfo name="TableStyleMedium2" showFirstColumn="0" showLastColumn="0" showRowStripes="1" showColumnStripes="0"/>
</table>
</file>

<file path=xl/tables/table5.xml><?xml version="1.0" encoding="utf-8"?>
<table xmlns="http://schemas.openxmlformats.org/spreadsheetml/2006/main" id="13" name="Table914" displayName="Table914" ref="G21:I26" totalsRowShown="0" headerRowDxfId="9">
  <tableColumns count="3">
    <tableColumn id="1" name="Sector"/>
    <tableColumn id="2" name="Total MMBtu" dataDxfId="8"/>
    <tableColumn id="3" name="% Total" dataDxfId="7">
      <calculatedColumnFormula>Table914[[#This Row],[Total MMBtu]]/$H$26*100</calculatedColumnFormula>
    </tableColumn>
  </tableColumns>
  <tableStyleInfo name="TableStyleMedium2" showFirstColumn="0" showLastColumn="0" showRowStripes="1" showColumnStripes="0"/>
</table>
</file>

<file path=xl/tables/table6.xml><?xml version="1.0" encoding="utf-8"?>
<table xmlns="http://schemas.openxmlformats.org/spreadsheetml/2006/main" id="15" name="Table17" displayName="Table17" ref="G30:L38" totalsRowShown="0" headerRowDxfId="6">
  <tableColumns count="6">
    <tableColumn id="1" name="Fuel Type"/>
    <tableColumn id="2" name="Commercial" dataDxfId="5"/>
    <tableColumn id="3" name="Residential" dataDxfId="4"/>
    <tableColumn id="4" name="Industrial" dataDxfId="3"/>
    <tableColumn id="5" name="Transportation" dataDxfId="2"/>
    <tableColumn id="6" name="Total" dataDxfId="1"/>
  </tableColumns>
  <tableStyleInfo name="TableStyleMedium2" showFirstColumn="0" showLastColumn="0" showRowStripes="1" showColumnStripes="0"/>
</table>
</file>

<file path=xl/tables/table7.xml><?xml version="1.0" encoding="utf-8"?>
<table xmlns="http://schemas.openxmlformats.org/spreadsheetml/2006/main" id="16" name="Table18" displayName="Table18" ref="A9:C17" totalsRowShown="0">
  <tableColumns count="3">
    <tableColumn id="1" name="Fuel"/>
    <tableColumn id="2" name="Conversion Factor to MMBtu from native units" dataDxfId="0"/>
    <tableColumn id="3" name="Sourc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4" Type="http://schemas.openxmlformats.org/officeDocument/2006/relationships/table" Target="../tables/table3.xml"/><Relationship Id="rId5" Type="http://schemas.openxmlformats.org/officeDocument/2006/relationships/table" Target="../tables/table4.xml"/><Relationship Id="rId6" Type="http://schemas.openxmlformats.org/officeDocument/2006/relationships/table" Target="../tables/table5.xml"/><Relationship Id="rId7" Type="http://schemas.openxmlformats.org/officeDocument/2006/relationships/table" Target="../tables/table6.xml"/><Relationship Id="rId1" Type="http://schemas.openxmlformats.org/officeDocument/2006/relationships/drawing" Target="../drawings/drawing1.xml"/><Relationship Id="rId2"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abSelected="1" workbookViewId="0">
      <selection activeCell="G30" sqref="G30"/>
    </sheetView>
  </sheetViews>
  <sheetFormatPr baseColWidth="10" defaultColWidth="11" defaultRowHeight="15" x14ac:dyDescent="0"/>
  <cols>
    <col min="1" max="1" width="16.6640625" customWidth="1"/>
    <col min="2" max="2" width="14.83203125" customWidth="1"/>
    <col min="3" max="3" width="11" customWidth="1"/>
    <col min="4" max="4" width="19.1640625" customWidth="1"/>
    <col min="5" max="5" width="18.33203125" customWidth="1"/>
    <col min="6" max="6" width="4.5" customWidth="1"/>
    <col min="7" max="7" width="18.6640625" customWidth="1"/>
    <col min="8" max="8" width="12" customWidth="1"/>
    <col min="9" max="9" width="10.6640625" customWidth="1"/>
    <col min="10" max="10" width="9.1640625" customWidth="1"/>
    <col min="11" max="11" width="12.83203125" customWidth="1"/>
    <col min="12" max="12" width="11.83203125" customWidth="1"/>
  </cols>
  <sheetData>
    <row r="1" spans="1:6">
      <c r="A1" t="s">
        <v>48</v>
      </c>
    </row>
    <row r="2" spans="1:6">
      <c r="A2" t="s">
        <v>44</v>
      </c>
    </row>
    <row r="3" spans="1:6" ht="30">
      <c r="A3" s="2" t="s">
        <v>0</v>
      </c>
      <c r="B3" s="2" t="s">
        <v>24</v>
      </c>
      <c r="C3" s="2" t="s">
        <v>18</v>
      </c>
      <c r="D3" s="2" t="s">
        <v>12</v>
      </c>
      <c r="E3" s="2" t="s">
        <v>8</v>
      </c>
      <c r="F3" s="2"/>
    </row>
    <row r="4" spans="1:6" s="2" customFormat="1">
      <c r="A4" t="s">
        <v>1</v>
      </c>
      <c r="B4"/>
      <c r="C4" t="s">
        <v>19</v>
      </c>
      <c r="D4" s="5">
        <f>Instructions!B10</f>
        <v>3.4120000000000001E-3</v>
      </c>
      <c r="E4" s="8">
        <f>Table15[[#This Row],[Conversion Factor to MMBTU*]]*Table15[[#This Row],[Consumed]]</f>
        <v>0</v>
      </c>
      <c r="F4"/>
    </row>
    <row r="5" spans="1:6">
      <c r="A5" t="s">
        <v>2</v>
      </c>
      <c r="C5" t="s">
        <v>20</v>
      </c>
      <c r="D5" s="5">
        <f>Instructions!B11</f>
        <v>9.9999999999999995E-7</v>
      </c>
      <c r="E5" s="8">
        <f>Table15[[#This Row],[Consumed]]*Table15[[#This Row],[Conversion Factor to MMBTU*]]</f>
        <v>0</v>
      </c>
    </row>
    <row r="6" spans="1:6">
      <c r="A6" t="s">
        <v>3</v>
      </c>
      <c r="C6" t="s">
        <v>21</v>
      </c>
      <c r="D6" s="5">
        <f>Instructions!B12</f>
        <v>0.13500000000000001</v>
      </c>
      <c r="E6" s="8">
        <f>Table15[[#This Row],[Consumed]]*Table15[[#This Row],[Conversion Factor to MMBTU*]]</f>
        <v>0</v>
      </c>
    </row>
    <row r="7" spans="1:6">
      <c r="A7" t="s">
        <v>4</v>
      </c>
      <c r="C7" t="s">
        <v>21</v>
      </c>
      <c r="D7" s="5">
        <f>Instructions!B13</f>
        <v>0.1386904761904762</v>
      </c>
      <c r="E7" s="8">
        <f>Table15[[#This Row],[Conversion Factor to MMBTU*]]*Table15[[#This Row],[Consumed]]</f>
        <v>0</v>
      </c>
    </row>
    <row r="8" spans="1:6">
      <c r="A8" t="s">
        <v>5</v>
      </c>
      <c r="C8" t="s">
        <v>21</v>
      </c>
      <c r="D8" s="5">
        <f>Instructions!B14</f>
        <v>9.1333333333333336E-2</v>
      </c>
      <c r="E8" s="8">
        <f>Table15[[#This Row],[Conversion Factor to MMBTU*]]*Table15[[#This Row],[Consumed]]</f>
        <v>0</v>
      </c>
    </row>
    <row r="9" spans="1:6">
      <c r="A9" s="1" t="s">
        <v>6</v>
      </c>
      <c r="E9" s="9">
        <f>SUM(E4:E8)</f>
        <v>0</v>
      </c>
    </row>
    <row r="10" spans="1:6">
      <c r="A10" s="3" t="s">
        <v>28</v>
      </c>
      <c r="B10" s="3"/>
      <c r="C10" s="3"/>
      <c r="D10" s="3"/>
      <c r="E10" s="4"/>
    </row>
    <row r="12" spans="1:6">
      <c r="A12" t="s">
        <v>45</v>
      </c>
    </row>
    <row r="13" spans="1:6" ht="30">
      <c r="A13" s="2" t="s">
        <v>0</v>
      </c>
      <c r="B13" s="2" t="s">
        <v>24</v>
      </c>
      <c r="C13" s="2" t="s">
        <v>18</v>
      </c>
      <c r="D13" s="2" t="s">
        <v>12</v>
      </c>
      <c r="E13" s="2" t="s">
        <v>8</v>
      </c>
    </row>
    <row r="14" spans="1:6">
      <c r="A14" t="s">
        <v>1</v>
      </c>
      <c r="C14" t="s">
        <v>19</v>
      </c>
      <c r="D14" s="5">
        <f>D4</f>
        <v>3.4120000000000001E-3</v>
      </c>
      <c r="E14" s="8">
        <f>Table1511[[#This Row],[Conversion Factor to MMBTU*]]*Table1511[[#This Row],[Consumed]]</f>
        <v>0</v>
      </c>
    </row>
    <row r="15" spans="1:6">
      <c r="A15" t="s">
        <v>2</v>
      </c>
      <c r="C15" t="s">
        <v>20</v>
      </c>
      <c r="D15" s="5">
        <f t="shared" ref="D15:D18" si="0">D5</f>
        <v>9.9999999999999995E-7</v>
      </c>
      <c r="E15" s="8">
        <f>Table1511[[#This Row],[Consumed]]*Table1511[[#This Row],[Conversion Factor to MMBTU*]]</f>
        <v>0</v>
      </c>
    </row>
    <row r="16" spans="1:6">
      <c r="A16" t="s">
        <v>3</v>
      </c>
      <c r="C16" t="s">
        <v>21</v>
      </c>
      <c r="D16" s="5">
        <f t="shared" si="0"/>
        <v>0.13500000000000001</v>
      </c>
      <c r="E16" s="8">
        <f>Table1511[[#This Row],[Consumed]]*Table1511[[#This Row],[Conversion Factor to MMBTU*]]</f>
        <v>0</v>
      </c>
    </row>
    <row r="17" spans="1:12">
      <c r="A17" t="s">
        <v>4</v>
      </c>
      <c r="C17" t="s">
        <v>21</v>
      </c>
      <c r="D17" s="5">
        <f t="shared" si="0"/>
        <v>0.1386904761904762</v>
      </c>
      <c r="E17" s="8">
        <f>Table1511[[#This Row],[Conversion Factor to MMBTU*]]*Table1511[[#This Row],[Consumed]]</f>
        <v>0</v>
      </c>
    </row>
    <row r="18" spans="1:12">
      <c r="A18" t="s">
        <v>5</v>
      </c>
      <c r="C18" t="s">
        <v>21</v>
      </c>
      <c r="D18" s="5">
        <f t="shared" si="0"/>
        <v>9.1333333333333336E-2</v>
      </c>
      <c r="E18" s="8">
        <f>Table1511[[#This Row],[Conversion Factor to MMBTU*]]*Table1511[[#This Row],[Consumed]]</f>
        <v>0</v>
      </c>
    </row>
    <row r="19" spans="1:12">
      <c r="A19" s="1" t="s">
        <v>6</v>
      </c>
      <c r="E19" s="9">
        <f>SUM(E14:E18)</f>
        <v>0</v>
      </c>
    </row>
    <row r="20" spans="1:12" ht="30" customHeight="1">
      <c r="A20" s="3" t="str">
        <f>A10</f>
        <v>*Average values used as defaults. See Sources on Instruction Sheet</v>
      </c>
      <c r="B20" s="3"/>
      <c r="C20" s="3"/>
      <c r="D20" s="3"/>
      <c r="E20" s="4"/>
      <c r="G20" s="12" t="s">
        <v>49</v>
      </c>
      <c r="H20" s="12"/>
      <c r="I20" s="12"/>
    </row>
    <row r="21" spans="1:12">
      <c r="G21" s="10" t="s">
        <v>13</v>
      </c>
      <c r="H21" s="10" t="s">
        <v>7</v>
      </c>
      <c r="I21" s="10" t="s">
        <v>27</v>
      </c>
    </row>
    <row r="22" spans="1:12">
      <c r="A22" t="s">
        <v>46</v>
      </c>
      <c r="G22" t="s">
        <v>14</v>
      </c>
      <c r="H22" s="8">
        <f>E9</f>
        <v>0</v>
      </c>
      <c r="I22" s="8" t="e">
        <f>Table914[[#This Row],[Total MMBtu]]/$H$26*100</f>
        <v>#DIV/0!</v>
      </c>
    </row>
    <row r="23" spans="1:12" ht="30">
      <c r="A23" s="2" t="s">
        <v>0</v>
      </c>
      <c r="B23" s="2" t="s">
        <v>24</v>
      </c>
      <c r="C23" s="2" t="s">
        <v>18</v>
      </c>
      <c r="D23" s="2" t="s">
        <v>12</v>
      </c>
      <c r="E23" s="2" t="s">
        <v>8</v>
      </c>
      <c r="G23" t="s">
        <v>15</v>
      </c>
      <c r="H23" s="8">
        <f>E19</f>
        <v>0</v>
      </c>
      <c r="I23" s="8" t="e">
        <f>Table914[[#This Row],[Total MMBtu]]/$H$26*100</f>
        <v>#DIV/0!</v>
      </c>
    </row>
    <row r="24" spans="1:12">
      <c r="A24" t="s">
        <v>1</v>
      </c>
      <c r="C24" t="s">
        <v>19</v>
      </c>
      <c r="D24" s="5">
        <f>D4</f>
        <v>3.4120000000000001E-3</v>
      </c>
      <c r="E24" s="8">
        <f>Table1512[[#This Row],[Conversion Factor to MMBTU*]]*Table1512[[#This Row],[Consumed]]</f>
        <v>0</v>
      </c>
      <c r="G24" t="s">
        <v>16</v>
      </c>
      <c r="H24" s="8">
        <f>D37</f>
        <v>0</v>
      </c>
      <c r="I24" s="8" t="e">
        <f>Table914[[#This Row],[Total MMBtu]]/$H$26*100</f>
        <v>#DIV/0!</v>
      </c>
    </row>
    <row r="25" spans="1:12">
      <c r="A25" t="s">
        <v>2</v>
      </c>
      <c r="C25" t="s">
        <v>20</v>
      </c>
      <c r="D25" s="5">
        <f t="shared" ref="D25:D28" si="1">D5</f>
        <v>9.9999999999999995E-7</v>
      </c>
      <c r="E25" s="8">
        <f>Table1512[[#This Row],[Consumed]]*Table1512[[#This Row],[Conversion Factor to MMBTU*]]</f>
        <v>0</v>
      </c>
      <c r="G25" t="s">
        <v>17</v>
      </c>
      <c r="H25" s="8">
        <f>E29</f>
        <v>0</v>
      </c>
      <c r="I25" s="8" t="e">
        <f>Table914[[#This Row],[Total MMBtu]]/$H$26*100</f>
        <v>#DIV/0!</v>
      </c>
    </row>
    <row r="26" spans="1:12">
      <c r="A26" t="s">
        <v>3</v>
      </c>
      <c r="C26" t="s">
        <v>21</v>
      </c>
      <c r="D26" s="5">
        <f t="shared" si="1"/>
        <v>0.13500000000000001</v>
      </c>
      <c r="E26" s="8">
        <f>Table1512[[#This Row],[Consumed]]*Table1512[[#This Row],[Conversion Factor to MMBTU*]]</f>
        <v>0</v>
      </c>
      <c r="G26" t="s">
        <v>6</v>
      </c>
      <c r="H26" s="8">
        <f>SUM(H22:H25)</f>
        <v>0</v>
      </c>
      <c r="I26" s="8" t="e">
        <f>Table914[[#This Row],[Total MMBtu]]/$H$26*100</f>
        <v>#DIV/0!</v>
      </c>
    </row>
    <row r="27" spans="1:12">
      <c r="A27" t="s">
        <v>4</v>
      </c>
      <c r="C27" t="s">
        <v>21</v>
      </c>
      <c r="D27" s="5">
        <f t="shared" si="1"/>
        <v>0.1386904761904762</v>
      </c>
      <c r="E27" s="8">
        <f>Table1512[[#This Row],[Conversion Factor to MMBTU*]]*Table1512[[#This Row],[Consumed]]</f>
        <v>0</v>
      </c>
    </row>
    <row r="28" spans="1:12">
      <c r="A28" t="s">
        <v>5</v>
      </c>
      <c r="C28" t="s">
        <v>21</v>
      </c>
      <c r="D28" s="5">
        <f t="shared" si="1"/>
        <v>9.1333333333333336E-2</v>
      </c>
      <c r="E28" s="8">
        <f>Table1512[[#This Row],[Conversion Factor to MMBTU*]]*Table1512[[#This Row],[Consumed]]</f>
        <v>0</v>
      </c>
    </row>
    <row r="29" spans="1:12">
      <c r="A29" s="1" t="s">
        <v>6</v>
      </c>
      <c r="E29" s="9">
        <f>SUM(E24:E28)</f>
        <v>0</v>
      </c>
      <c r="G29" s="13" t="s">
        <v>50</v>
      </c>
      <c r="H29" s="13"/>
      <c r="I29" s="13"/>
      <c r="J29" s="13"/>
      <c r="K29" s="13"/>
      <c r="L29" s="13"/>
    </row>
    <row r="30" spans="1:12">
      <c r="A30" s="3" t="str">
        <f>A20</f>
        <v>*Average values used as defaults. See Sources on Instruction Sheet</v>
      </c>
      <c r="B30" s="3"/>
      <c r="C30" s="3"/>
      <c r="D30" s="3"/>
      <c r="E30" s="4"/>
      <c r="G30" s="7" t="s">
        <v>0</v>
      </c>
      <c r="H30" s="7" t="s">
        <v>14</v>
      </c>
      <c r="I30" s="7" t="s">
        <v>15</v>
      </c>
      <c r="J30" s="7" t="s">
        <v>17</v>
      </c>
      <c r="K30" s="7" t="s">
        <v>16</v>
      </c>
      <c r="L30" s="7" t="s">
        <v>6</v>
      </c>
    </row>
    <row r="31" spans="1:12">
      <c r="A31" s="3"/>
      <c r="B31" s="3"/>
      <c r="C31" s="3"/>
      <c r="D31" s="3"/>
      <c r="E31" s="4"/>
      <c r="G31" t="s">
        <v>1</v>
      </c>
      <c r="H31" s="8">
        <f>E4</f>
        <v>0</v>
      </c>
      <c r="I31" s="8">
        <f>E14</f>
        <v>0</v>
      </c>
      <c r="J31" s="8">
        <f>E24</f>
        <v>0</v>
      </c>
      <c r="K31" s="8">
        <v>0</v>
      </c>
      <c r="L31" s="8">
        <f>SUM(H31:K31)</f>
        <v>0</v>
      </c>
    </row>
    <row r="32" spans="1:12" ht="28" customHeight="1">
      <c r="A32" s="12" t="s">
        <v>47</v>
      </c>
      <c r="B32" s="12"/>
      <c r="C32" s="12"/>
      <c r="D32" s="12"/>
      <c r="G32" t="s">
        <v>2</v>
      </c>
      <c r="H32" s="8">
        <f t="shared" ref="H32:H35" si="2">E5</f>
        <v>0</v>
      </c>
      <c r="I32" s="8">
        <f t="shared" ref="I32:I35" si="3">E15</f>
        <v>0</v>
      </c>
      <c r="J32" s="8">
        <f t="shared" ref="J32:J35" si="4">E25</f>
        <v>0</v>
      </c>
      <c r="K32" s="8">
        <f>D36</f>
        <v>0</v>
      </c>
      <c r="L32" s="8">
        <f t="shared" ref="L32:L37" si="5">SUM(H32:K32)</f>
        <v>0</v>
      </c>
    </row>
    <row r="33" spans="1:12" ht="29" customHeight="1">
      <c r="A33" s="2" t="s">
        <v>0</v>
      </c>
      <c r="B33" s="2" t="s">
        <v>22</v>
      </c>
      <c r="C33" s="2" t="s">
        <v>23</v>
      </c>
      <c r="D33" s="2" t="s">
        <v>8</v>
      </c>
      <c r="G33" t="s">
        <v>3</v>
      </c>
      <c r="H33" s="8">
        <f t="shared" si="2"/>
        <v>0</v>
      </c>
      <c r="I33" s="8">
        <f t="shared" si="3"/>
        <v>0</v>
      </c>
      <c r="J33" s="8">
        <f t="shared" si="4"/>
        <v>0</v>
      </c>
      <c r="K33" s="8">
        <v>0</v>
      </c>
      <c r="L33" s="8">
        <f t="shared" si="5"/>
        <v>0</v>
      </c>
    </row>
    <row r="34" spans="1:12">
      <c r="A34" t="s">
        <v>10</v>
      </c>
      <c r="C34">
        <v>0.125</v>
      </c>
      <c r="D34" s="8">
        <f>Table16[[#This Row],[Gallons]]*Table16[[#This Row],[Conv.]]</f>
        <v>0</v>
      </c>
      <c r="G34" t="s">
        <v>25</v>
      </c>
      <c r="H34" s="8">
        <f t="shared" si="2"/>
        <v>0</v>
      </c>
      <c r="I34" s="8">
        <f t="shared" si="3"/>
        <v>0</v>
      </c>
      <c r="J34" s="8">
        <f t="shared" si="4"/>
        <v>0</v>
      </c>
      <c r="K34" s="8">
        <v>0</v>
      </c>
      <c r="L34" s="8">
        <f t="shared" si="5"/>
        <v>0</v>
      </c>
    </row>
    <row r="35" spans="1:12">
      <c r="A35" t="s">
        <v>9</v>
      </c>
      <c r="C35">
        <v>0.129</v>
      </c>
      <c r="D35" s="8">
        <f>Table16[[#This Row],[Gallons]]*Table16[[#This Row],[Conv.]]</f>
        <v>0</v>
      </c>
      <c r="G35" t="s">
        <v>5</v>
      </c>
      <c r="H35" s="8">
        <f t="shared" si="2"/>
        <v>0</v>
      </c>
      <c r="I35" s="8">
        <f t="shared" si="3"/>
        <v>0</v>
      </c>
      <c r="J35" s="8">
        <f t="shared" si="4"/>
        <v>0</v>
      </c>
      <c r="K35" s="8">
        <v>0</v>
      </c>
      <c r="L35" s="8">
        <f t="shared" si="5"/>
        <v>0</v>
      </c>
    </row>
    <row r="36" spans="1:12">
      <c r="A36" t="s">
        <v>11</v>
      </c>
      <c r="C36" s="6">
        <v>0.04</v>
      </c>
      <c r="D36" s="8">
        <f>Table16[[#This Row],[Gallons]]*Table16[[#This Row],[Conv.]]</f>
        <v>0</v>
      </c>
      <c r="G36" t="s">
        <v>10</v>
      </c>
      <c r="H36" s="8">
        <v>0</v>
      </c>
      <c r="I36" s="8">
        <v>0</v>
      </c>
      <c r="J36" s="8">
        <v>0</v>
      </c>
      <c r="K36" s="8">
        <f>D34</f>
        <v>0</v>
      </c>
      <c r="L36" s="8">
        <f t="shared" si="5"/>
        <v>0</v>
      </c>
    </row>
    <row r="37" spans="1:12">
      <c r="A37" s="1" t="s">
        <v>6</v>
      </c>
      <c r="D37" s="9">
        <f>SUM(D34:D36)</f>
        <v>0</v>
      </c>
      <c r="G37" t="s">
        <v>26</v>
      </c>
      <c r="H37" s="8">
        <v>0</v>
      </c>
      <c r="I37" s="8">
        <v>0</v>
      </c>
      <c r="J37" s="8">
        <v>0</v>
      </c>
      <c r="K37" s="8">
        <f>D36</f>
        <v>0</v>
      </c>
      <c r="L37" s="8">
        <f t="shared" si="5"/>
        <v>0</v>
      </c>
    </row>
    <row r="38" spans="1:12">
      <c r="A38" s="3" t="str">
        <f>A10</f>
        <v>*Average values used as defaults. See Sources on Instruction Sheet</v>
      </c>
      <c r="B38" s="3"/>
      <c r="C38" s="3"/>
      <c r="D38" s="4"/>
      <c r="G38" t="s">
        <v>6</v>
      </c>
      <c r="H38" s="8">
        <f>SUM(H31:H36)</f>
        <v>0</v>
      </c>
      <c r="I38" s="8">
        <f>SUM(I31:I36)</f>
        <v>0</v>
      </c>
      <c r="J38" s="8">
        <f>SUM(J31:J36)</f>
        <v>0</v>
      </c>
      <c r="K38" s="8">
        <f>SUM(K31:K36)</f>
        <v>0</v>
      </c>
      <c r="L38" s="8">
        <f>SUM(L31:L36)</f>
        <v>0</v>
      </c>
    </row>
  </sheetData>
  <mergeCells count="3">
    <mergeCell ref="G20:I20"/>
    <mergeCell ref="G29:L29"/>
    <mergeCell ref="A32:D32"/>
  </mergeCells>
  <phoneticPr fontId="2" type="noConversion"/>
  <pageMargins left="0.75" right="0.75" top="1" bottom="1" header="0.5" footer="0.5"/>
  <pageSetup scale="95" orientation="portrait" horizontalDpi="4294967292" verticalDpi="4294967292"/>
  <headerFooter>
    <oddHeader>&amp;C&amp;"Calibri,Regular"&amp;K000000National Renewable Energy Laboratory _x000D_Energy Profiling Worksheet_x000D_Version: 10/26/11</oddHeader>
    <oddFooter>&amp;C&amp;"Calibri,Regular"&amp;K000000Developed by the National Renewable Energy Laboratory</oddFooter>
  </headerFooter>
  <rowBreaks count="1" manualBreakCount="1">
    <brk id="38" max="16383" man="1"/>
  </rowBreaks>
  <drawing r:id="rId1"/>
  <tableParts count="6">
    <tablePart r:id="rId2"/>
    <tablePart r:id="rId3"/>
    <tablePart r:id="rId4"/>
    <tablePart r:id="rId5"/>
    <tablePart r:id="rId6"/>
    <tablePart r:id="rId7"/>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7"/>
  <sheetViews>
    <sheetView workbookViewId="0">
      <selection activeCell="C20" sqref="C20"/>
    </sheetView>
  </sheetViews>
  <sheetFormatPr baseColWidth="10" defaultColWidth="11" defaultRowHeight="15" x14ac:dyDescent="0"/>
  <cols>
    <col min="1" max="1" width="14" customWidth="1"/>
    <col min="2" max="2" width="18.33203125" customWidth="1"/>
    <col min="3" max="3" width="58.83203125" customWidth="1"/>
  </cols>
  <sheetData>
    <row r="2" spans="1:3">
      <c r="A2" t="s">
        <v>29</v>
      </c>
    </row>
    <row r="3" spans="1:3">
      <c r="A3" t="s">
        <v>30</v>
      </c>
    </row>
    <row r="4" spans="1:3">
      <c r="A4" t="s">
        <v>31</v>
      </c>
    </row>
    <row r="5" spans="1:3">
      <c r="A5" t="s">
        <v>32</v>
      </c>
    </row>
    <row r="8" spans="1:3">
      <c r="A8" t="s">
        <v>33</v>
      </c>
    </row>
    <row r="9" spans="1:3">
      <c r="A9" t="s">
        <v>34</v>
      </c>
      <c r="B9" t="s">
        <v>43</v>
      </c>
      <c r="C9" t="s">
        <v>35</v>
      </c>
    </row>
    <row r="10" spans="1:3">
      <c r="A10" t="s">
        <v>1</v>
      </c>
      <c r="B10" s="11">
        <f>3412/1000000</f>
        <v>3.4120000000000001E-3</v>
      </c>
      <c r="C10" t="s">
        <v>36</v>
      </c>
    </row>
    <row r="11" spans="1:3">
      <c r="A11" t="s">
        <v>2</v>
      </c>
      <c r="B11" s="11">
        <f>1/1000000</f>
        <v>9.9999999999999995E-7</v>
      </c>
      <c r="C11" t="s">
        <v>36</v>
      </c>
    </row>
    <row r="12" spans="1:3">
      <c r="A12" t="s">
        <v>3</v>
      </c>
      <c r="B12" s="11">
        <f>5.67/42</f>
        <v>0.13500000000000001</v>
      </c>
      <c r="C12" t="s">
        <v>37</v>
      </c>
    </row>
    <row r="13" spans="1:3">
      <c r="A13" t="s">
        <v>4</v>
      </c>
      <c r="B13" s="11">
        <f>5.825/42</f>
        <v>0.1386904761904762</v>
      </c>
      <c r="C13" t="s">
        <v>37</v>
      </c>
    </row>
    <row r="14" spans="1:3">
      <c r="A14" t="s">
        <v>5</v>
      </c>
      <c r="B14" s="11">
        <f>3.836/42</f>
        <v>9.1333333333333336E-2</v>
      </c>
      <c r="C14" t="s">
        <v>37</v>
      </c>
    </row>
    <row r="15" spans="1:3">
      <c r="A15" t="s">
        <v>10</v>
      </c>
      <c r="B15" s="11" t="s">
        <v>38</v>
      </c>
      <c r="C15" t="s">
        <v>39</v>
      </c>
    </row>
    <row r="16" spans="1:3">
      <c r="A16" t="s">
        <v>9</v>
      </c>
      <c r="B16" s="11" t="s">
        <v>40</v>
      </c>
      <c r="C16" t="s">
        <v>39</v>
      </c>
    </row>
    <row r="17" spans="1:3">
      <c r="A17" t="s">
        <v>41</v>
      </c>
      <c r="B17" s="11" t="s">
        <v>42</v>
      </c>
      <c r="C17" t="s">
        <v>39</v>
      </c>
    </row>
  </sheetData>
  <pageMargins left="0.75" right="0.75" top="1" bottom="1" header="0.5" footer="0.5"/>
  <tableParts count="1">
    <tablePart r:id="rId1"/>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InputOutput</vt:lpstr>
      <vt:lpstr>Instructions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Energy Profiler</dc:title>
  <dc:subject>The Community Energy Profiler helps states, communities, and Indian tribes estimate overall energy consumption based on simple inputs and establish an energy baseline for calculating future energy savings from energy efficiency measures.</dc:subject>
  <dc:creator/>
  <cp:keywords/>
  <dc:description/>
  <cp:lastModifiedBy>NREL</cp:lastModifiedBy>
  <cp:lastPrinted>2011-09-12T19:37:10Z</cp:lastPrinted>
  <dcterms:created xsi:type="dcterms:W3CDTF">2011-09-12T01:44:15Z</dcterms:created>
  <dcterms:modified xsi:type="dcterms:W3CDTF">2011-10-27T17:15:51Z</dcterms:modified>
  <cp:category/>
</cp:coreProperties>
</file>